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\Downloads\"/>
    </mc:Choice>
  </mc:AlternateContent>
  <xr:revisionPtr revIDLastSave="0" documentId="8_{288367FD-5B53-4736-B040-0ED2EDF6FBF7}" xr6:coauthVersionLast="45" xr6:coauthVersionMax="45" xr10:uidLastSave="{00000000-0000-0000-0000-000000000000}"/>
  <bookViews>
    <workbookView xWindow="-120" yWindow="-120" windowWidth="29040" windowHeight="15840" xr2:uid="{01C42E1F-CACE-DE41-8A94-ACFA72ADE72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1" i="1" l="1"/>
  <c r="AG20" i="1"/>
  <c r="AG19" i="1"/>
  <c r="AG18" i="1"/>
  <c r="AG17" i="1"/>
  <c r="AE21" i="1"/>
  <c r="AE20" i="1"/>
  <c r="AE19" i="1"/>
  <c r="AE18" i="1"/>
  <c r="AE17" i="1"/>
  <c r="U31" i="1"/>
  <c r="AM31" i="1"/>
  <c r="AK31" i="1"/>
  <c r="AI31" i="1"/>
  <c r="AG31" i="1"/>
  <c r="AE31" i="1"/>
  <c r="AC31" i="1"/>
  <c r="AA31" i="1"/>
  <c r="Y31" i="1"/>
  <c r="W31" i="1"/>
  <c r="AM33" i="1"/>
  <c r="AM32" i="1"/>
  <c r="AM30" i="1"/>
  <c r="AM29" i="1"/>
  <c r="AC21" i="1"/>
  <c r="AC20" i="1"/>
  <c r="AC19" i="1"/>
  <c r="AC18" i="1"/>
  <c r="AC17" i="1"/>
  <c r="AA21" i="1"/>
  <c r="AA20" i="1"/>
  <c r="AA19" i="1"/>
  <c r="AA18" i="1"/>
  <c r="AA17" i="1"/>
  <c r="Y21" i="1"/>
  <c r="Y20" i="1"/>
  <c r="Y19" i="1"/>
  <c r="Y18" i="1"/>
  <c r="Y17" i="1"/>
  <c r="W21" i="1"/>
  <c r="W20" i="1"/>
  <c r="W19" i="1"/>
  <c r="W18" i="1"/>
  <c r="W17" i="1"/>
  <c r="AK33" i="1"/>
  <c r="AK32" i="1"/>
  <c r="AK30" i="1"/>
  <c r="AK29" i="1"/>
  <c r="AI33" i="1"/>
  <c r="AI32" i="1"/>
  <c r="AI30" i="1"/>
  <c r="AI29" i="1"/>
  <c r="AG33" i="1"/>
  <c r="AG32" i="1"/>
  <c r="AG30" i="1"/>
  <c r="AG29" i="1"/>
  <c r="AE33" i="1"/>
  <c r="AE32" i="1"/>
  <c r="AE30" i="1"/>
  <c r="AE29" i="1"/>
  <c r="C5" i="1"/>
  <c r="C9" i="1"/>
  <c r="C8" i="1"/>
  <c r="C7" i="1"/>
  <c r="C6" i="1"/>
  <c r="C4" i="1"/>
  <c r="K5" i="1"/>
  <c r="E9" i="1"/>
  <c r="E8" i="1"/>
  <c r="E6" i="1"/>
  <c r="E5" i="1"/>
  <c r="E4" i="1"/>
  <c r="G9" i="1"/>
  <c r="G8" i="1"/>
  <c r="G7" i="1"/>
  <c r="G6" i="1"/>
  <c r="G5" i="1"/>
  <c r="G4" i="1"/>
  <c r="I9" i="1"/>
  <c r="I8" i="1"/>
  <c r="I7" i="1"/>
  <c r="I6" i="1"/>
  <c r="I5" i="1"/>
  <c r="I4" i="1"/>
  <c r="K9" i="1"/>
  <c r="K8" i="1"/>
  <c r="K7" i="1"/>
  <c r="K6" i="1"/>
  <c r="K4" i="1"/>
  <c r="M8" i="1"/>
  <c r="M9" i="1"/>
  <c r="M7" i="1"/>
  <c r="M6" i="1"/>
  <c r="M5" i="1"/>
  <c r="M4" i="1"/>
  <c r="O9" i="1"/>
  <c r="O8" i="1"/>
  <c r="O7" i="1"/>
  <c r="O6" i="1"/>
  <c r="O5" i="1"/>
  <c r="O4" i="1"/>
  <c r="Q7" i="1"/>
  <c r="Q5" i="1"/>
  <c r="Q6" i="1"/>
  <c r="Q9" i="1"/>
  <c r="Q8" i="1"/>
  <c r="Q4" i="1"/>
  <c r="AC33" i="1"/>
  <c r="AC32" i="1"/>
  <c r="AC30" i="1"/>
  <c r="AC29" i="1"/>
  <c r="AA33" i="1"/>
  <c r="AA32" i="1"/>
  <c r="AA30" i="1"/>
  <c r="AA29" i="1"/>
  <c r="Y33" i="1"/>
  <c r="Y32" i="1"/>
  <c r="Y30" i="1"/>
  <c r="Y29" i="1"/>
  <c r="W33" i="1"/>
  <c r="W32" i="1"/>
  <c r="W30" i="1"/>
  <c r="W29" i="1"/>
  <c r="U21" i="1"/>
  <c r="U20" i="1"/>
  <c r="U19" i="1"/>
  <c r="U18" i="1"/>
  <c r="U17" i="1"/>
  <c r="M21" i="1"/>
  <c r="M20" i="1"/>
  <c r="M19" i="1"/>
  <c r="M18" i="1"/>
  <c r="M17" i="1"/>
  <c r="L21" i="1"/>
  <c r="S21" i="1"/>
  <c r="S20" i="1"/>
  <c r="S19" i="1"/>
  <c r="S18" i="1"/>
  <c r="S17" i="1"/>
  <c r="Q21" i="1"/>
  <c r="Q20" i="1"/>
  <c r="Q19" i="1"/>
  <c r="Q18" i="1"/>
  <c r="Q17" i="1"/>
  <c r="U30" i="1"/>
  <c r="U33" i="1"/>
  <c r="U32" i="1"/>
  <c r="U29" i="1"/>
  <c r="O21" i="1"/>
  <c r="O20" i="1"/>
  <c r="O19" i="1"/>
  <c r="O18" i="1"/>
  <c r="O17" i="1"/>
  <c r="G18" i="1"/>
  <c r="S33" i="1"/>
  <c r="Q33" i="1"/>
  <c r="O33" i="1"/>
  <c r="M33" i="1"/>
  <c r="K33" i="1"/>
  <c r="I33" i="1"/>
  <c r="G33" i="1"/>
  <c r="E33" i="1"/>
  <c r="C33" i="1"/>
  <c r="S32" i="1"/>
  <c r="Q32" i="1"/>
  <c r="O32" i="1"/>
  <c r="M32" i="1"/>
  <c r="K32" i="1"/>
  <c r="I32" i="1"/>
  <c r="G32" i="1"/>
  <c r="E32" i="1"/>
  <c r="C32" i="1"/>
  <c r="S31" i="1"/>
  <c r="Q31" i="1"/>
  <c r="O31" i="1"/>
  <c r="M31" i="1"/>
  <c r="K31" i="1"/>
  <c r="I31" i="1"/>
  <c r="G31" i="1"/>
  <c r="E31" i="1"/>
  <c r="C31" i="1"/>
  <c r="S30" i="1"/>
  <c r="Q30" i="1"/>
  <c r="O30" i="1"/>
  <c r="M30" i="1"/>
  <c r="K30" i="1"/>
  <c r="I30" i="1"/>
  <c r="G30" i="1"/>
  <c r="E30" i="1"/>
  <c r="C30" i="1"/>
  <c r="S29" i="1"/>
  <c r="Q29" i="1"/>
  <c r="O29" i="1"/>
  <c r="M29" i="1"/>
  <c r="K29" i="1"/>
  <c r="I29" i="1"/>
  <c r="G29" i="1"/>
  <c r="E29" i="1"/>
  <c r="C29" i="1"/>
  <c r="I18" i="1"/>
  <c r="G21" i="1"/>
  <c r="E21" i="1"/>
  <c r="C21" i="1"/>
  <c r="G20" i="1"/>
  <c r="E20" i="1"/>
  <c r="C20" i="1"/>
  <c r="G19" i="1"/>
  <c r="E19" i="1"/>
  <c r="C19" i="1"/>
  <c r="E18" i="1"/>
  <c r="C18" i="1"/>
  <c r="G17" i="1"/>
  <c r="E17" i="1"/>
  <c r="C17" i="1"/>
  <c r="I21" i="1" l="1"/>
  <c r="I20" i="1"/>
  <c r="I19" i="1"/>
  <c r="I17" i="1"/>
</calcChain>
</file>

<file path=xl/sharedStrings.xml><?xml version="1.0" encoding="utf-8"?>
<sst xmlns="http://schemas.openxmlformats.org/spreadsheetml/2006/main" count="142" uniqueCount="68">
  <si>
    <t>Podjetja</t>
  </si>
  <si>
    <t>Promet</t>
  </si>
  <si>
    <t xml:space="preserve">Splošni stroški </t>
  </si>
  <si>
    <t>Stroški R&amp;D</t>
  </si>
  <si>
    <t>Davki</t>
  </si>
  <si>
    <t>Apple</t>
  </si>
  <si>
    <t>Amazon</t>
  </si>
  <si>
    <t>Alphabet</t>
  </si>
  <si>
    <t>Microsoft</t>
  </si>
  <si>
    <t>%</t>
  </si>
  <si>
    <t>Stroški prodajanja</t>
  </si>
  <si>
    <t>Stroški prometa (produktov in storitev)</t>
  </si>
  <si>
    <t>18 (skupaj s splošnimi)</t>
  </si>
  <si>
    <t>Denar za lastnike (profit)</t>
  </si>
  <si>
    <t>Odobren denar za odkup delnic</t>
  </si>
  <si>
    <t>Miljard</t>
  </si>
  <si>
    <t>Milijard</t>
  </si>
  <si>
    <t>ne objavlja posebej</t>
  </si>
  <si>
    <t>Equity</t>
  </si>
  <si>
    <t>IBM</t>
  </si>
  <si>
    <t>19 (skupaj s splošnimi)</t>
  </si>
  <si>
    <t>9 (TCJA 7M)</t>
  </si>
  <si>
    <t>Oracle</t>
  </si>
  <si>
    <t>SAP - v euro</t>
  </si>
  <si>
    <t>SLOVENIJA</t>
  </si>
  <si>
    <t>Milijon</t>
  </si>
  <si>
    <t>Comtrade</t>
  </si>
  <si>
    <t>Petrol</t>
  </si>
  <si>
    <t>340 (skupaj s splošnimi)</t>
  </si>
  <si>
    <t>Krka</t>
  </si>
  <si>
    <t>Mercator</t>
  </si>
  <si>
    <t>Telekom</t>
  </si>
  <si>
    <t>SRC</t>
  </si>
  <si>
    <t>S&amp;T</t>
  </si>
  <si>
    <t>Unistar LC</t>
  </si>
  <si>
    <t>1,5 (0,7 fin)</t>
  </si>
  <si>
    <t>ADD</t>
  </si>
  <si>
    <t>Marand</t>
  </si>
  <si>
    <t>3,1 (vse finančni)</t>
  </si>
  <si>
    <t>Smartis</t>
  </si>
  <si>
    <t>Avtenta</t>
  </si>
  <si>
    <t>NIL</t>
  </si>
  <si>
    <t>Stroški blaga</t>
  </si>
  <si>
    <t>Stroški dela</t>
  </si>
  <si>
    <t>A1</t>
  </si>
  <si>
    <t>SLOVENIJA - IT</t>
  </si>
  <si>
    <t>Dewesoft</t>
  </si>
  <si>
    <t>Datalab</t>
  </si>
  <si>
    <t>Sinergise</t>
  </si>
  <si>
    <t>Cosylab</t>
  </si>
  <si>
    <t>T-2 - brez Telekom odskodnine</t>
  </si>
  <si>
    <t>Telemach - ni objavil letnega</t>
  </si>
  <si>
    <t>Adriamobil</t>
  </si>
  <si>
    <t>FMC</t>
  </si>
  <si>
    <t>Adacta</t>
  </si>
  <si>
    <t>Gambit</t>
  </si>
  <si>
    <t>Comparex - SoftwareOne</t>
  </si>
  <si>
    <t>LVHM - 2019 - Euro</t>
  </si>
  <si>
    <t>Microsoft Slo</t>
  </si>
  <si>
    <t>IBM Slo</t>
  </si>
  <si>
    <t>SAP Slo</t>
  </si>
  <si>
    <t>Oracle Slo</t>
  </si>
  <si>
    <t>SPAR</t>
  </si>
  <si>
    <t>Merkur</t>
  </si>
  <si>
    <t>Hofer</t>
  </si>
  <si>
    <t>Arne</t>
  </si>
  <si>
    <t>Plasta</t>
  </si>
  <si>
    <t>Jata Emona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</si>
</sst>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0" applyFill="1" applyBorder="1"/>
    <xf numFmtId="0" fontId="0" fillId="0" borderId="3" xfId="0" applyBorder="1"/>
    <xf numFmtId="0" fontId="0" fillId="3" borderId="4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9" xfId="0" applyFill="1" applyBorder="1"/>
    <xf numFmtId="0" fontId="0" fillId="0" borderId="11" xfId="0" applyBorder="1"/>
    <xf numFmtId="0" fontId="0" fillId="5" borderId="12" xfId="0" applyFill="1" applyBorder="1"/>
    <xf numFmtId="0" fontId="0" fillId="5" borderId="2" xfId="0" applyFill="1" applyBorder="1"/>
    <xf numFmtId="0" fontId="0" fillId="5" borderId="13" xfId="0" applyFill="1" applyBorder="1"/>
    <xf numFmtId="0" fontId="0" fillId="5" borderId="6" xfId="0" applyFill="1" applyBorder="1"/>
    <xf numFmtId="0" fontId="2" fillId="0" borderId="8" xfId="0" applyFont="1" applyBorder="1"/>
    <xf numFmtId="0" fontId="2" fillId="0" borderId="10" xfId="0" applyFont="1" applyBorder="1"/>
    <xf numFmtId="0" fontId="2" fillId="5" borderId="1" xfId="0" applyFont="1" applyFill="1" applyBorder="1"/>
    <xf numFmtId="0" fontId="2" fillId="5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9" fontId="0" fillId="3" borderId="4" xfId="1" applyFont="1" applyFill="1" applyBorder="1"/>
    <xf numFmtId="164" fontId="0" fillId="3" borderId="4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0C3AC-FA97-0B4C-978A-446E8F284233}">
  <dimension ref="A1:AM35"/>
  <sheetViews>
    <sheetView tabSelected="1" topLeftCell="A8" workbookViewId="0">
      <pane xSplit="1" topLeftCell="U1" activePane="topRight" state="frozen"/>
      <selection pane="topRight" activeCell="AF18" sqref="AF18"/>
    </sheetView>
  </sheetViews>
  <sheetFormatPr defaultColWidth="11" defaultRowHeight="15.75" x14ac:dyDescent="0.25"/>
  <cols>
    <col min="1" max="1" width="33.5" customWidth="1"/>
    <col min="2" max="2" width="21.875" customWidth="1"/>
    <col min="3" max="3" width="22.125" customWidth="1"/>
    <col min="4" max="4" width="16.625" customWidth="1"/>
    <col min="5" max="6" width="16.375" customWidth="1"/>
    <col min="7" max="8" width="22.125" customWidth="1"/>
    <col min="10" max="10" width="21.375" customWidth="1"/>
    <col min="12" max="12" width="18.5" customWidth="1"/>
    <col min="14" max="14" width="18.375" customWidth="1"/>
    <col min="18" max="18" width="14.125" customWidth="1"/>
    <col min="20" max="20" width="13.5" customWidth="1"/>
    <col min="24" max="24" width="12.5" customWidth="1"/>
    <col min="25" max="25" width="12" customWidth="1"/>
  </cols>
  <sheetData>
    <row r="1" spans="1:33" x14ac:dyDescent="0.25">
      <c r="A1" s="17" t="s">
        <v>0</v>
      </c>
      <c r="B1" s="18" t="s">
        <v>5</v>
      </c>
      <c r="C1" s="19"/>
      <c r="D1" s="18" t="s">
        <v>6</v>
      </c>
      <c r="E1" s="19"/>
      <c r="F1" s="18" t="s">
        <v>7</v>
      </c>
      <c r="G1" s="19"/>
      <c r="H1" s="18" t="s">
        <v>8</v>
      </c>
      <c r="I1" s="1"/>
      <c r="J1" s="18" t="s">
        <v>19</v>
      </c>
      <c r="K1" s="1"/>
      <c r="L1" s="18" t="s">
        <v>22</v>
      </c>
      <c r="M1" s="1"/>
      <c r="N1" s="18" t="s">
        <v>23</v>
      </c>
      <c r="O1" s="1"/>
      <c r="P1" s="18" t="s">
        <v>57</v>
      </c>
      <c r="Q1" s="1"/>
    </row>
    <row r="2" spans="1:33" x14ac:dyDescent="0.25">
      <c r="A2" s="4"/>
      <c r="B2" s="5" t="s">
        <v>15</v>
      </c>
      <c r="C2" s="6" t="s">
        <v>9</v>
      </c>
      <c r="D2" s="5" t="s">
        <v>16</v>
      </c>
      <c r="E2" s="6" t="s">
        <v>9</v>
      </c>
      <c r="F2" s="5" t="s">
        <v>16</v>
      </c>
      <c r="G2" s="6" t="s">
        <v>9</v>
      </c>
      <c r="H2" s="5" t="s">
        <v>16</v>
      </c>
      <c r="I2" s="6" t="s">
        <v>9</v>
      </c>
      <c r="J2" s="5" t="s">
        <v>16</v>
      </c>
      <c r="K2" s="6" t="s">
        <v>9</v>
      </c>
      <c r="L2" s="5" t="s">
        <v>16</v>
      </c>
      <c r="M2" s="6" t="s">
        <v>9</v>
      </c>
      <c r="N2" s="5" t="s">
        <v>16</v>
      </c>
      <c r="O2" s="6" t="s">
        <v>9</v>
      </c>
      <c r="P2" s="5" t="s">
        <v>16</v>
      </c>
      <c r="Q2" s="6" t="s">
        <v>9</v>
      </c>
    </row>
    <row r="3" spans="1:33" x14ac:dyDescent="0.25">
      <c r="A3" s="13" t="s">
        <v>1</v>
      </c>
      <c r="B3" s="2">
        <v>260</v>
      </c>
      <c r="C3" s="3"/>
      <c r="D3" s="2">
        <v>232</v>
      </c>
      <c r="E3" s="3"/>
      <c r="F3" s="2">
        <v>137</v>
      </c>
      <c r="G3" s="3"/>
      <c r="H3" s="2">
        <v>126</v>
      </c>
      <c r="I3" s="3"/>
      <c r="J3" s="2">
        <v>79</v>
      </c>
      <c r="K3" s="3"/>
      <c r="L3" s="2">
        <v>40</v>
      </c>
      <c r="M3" s="3"/>
      <c r="N3" s="2">
        <v>25</v>
      </c>
      <c r="O3" s="3"/>
      <c r="P3" s="2">
        <v>54</v>
      </c>
      <c r="Q3" s="3"/>
    </row>
    <row r="4" spans="1:33" x14ac:dyDescent="0.25">
      <c r="A4" s="13" t="s">
        <v>11</v>
      </c>
      <c r="B4" s="2">
        <v>162</v>
      </c>
      <c r="C4" s="20">
        <f>B4/B3</f>
        <v>0.62307692307692308</v>
      </c>
      <c r="D4" s="2">
        <v>202</v>
      </c>
      <c r="E4" s="20">
        <f>D4/D3</f>
        <v>0.87068965517241381</v>
      </c>
      <c r="F4" s="2">
        <v>59</v>
      </c>
      <c r="G4" s="20">
        <f>F4/F3</f>
        <v>0.43065693430656932</v>
      </c>
      <c r="H4" s="2">
        <v>43</v>
      </c>
      <c r="I4" s="20">
        <f>H4/H3</f>
        <v>0.34126984126984128</v>
      </c>
      <c r="J4" s="2">
        <v>43</v>
      </c>
      <c r="K4" s="20">
        <f>J4/J3</f>
        <v>0.54430379746835444</v>
      </c>
      <c r="L4" s="2">
        <v>8</v>
      </c>
      <c r="M4" s="20">
        <f>L4/L3</f>
        <v>0.2</v>
      </c>
      <c r="N4" s="2">
        <v>8</v>
      </c>
      <c r="O4" s="20">
        <f>N4/N3</f>
        <v>0.32</v>
      </c>
      <c r="P4" s="2">
        <v>18</v>
      </c>
      <c r="Q4" s="20">
        <f>P4/P3</f>
        <v>0.33333333333333331</v>
      </c>
    </row>
    <row r="5" spans="1:33" x14ac:dyDescent="0.25">
      <c r="A5" s="13" t="s">
        <v>10</v>
      </c>
      <c r="B5" s="2" t="s">
        <v>12</v>
      </c>
      <c r="C5" s="20">
        <f>18/B3</f>
        <v>6.9230769230769235E-2</v>
      </c>
      <c r="D5" s="2">
        <v>14</v>
      </c>
      <c r="E5" s="20">
        <f>D5/D3</f>
        <v>6.0344827586206899E-2</v>
      </c>
      <c r="F5" s="2">
        <v>16</v>
      </c>
      <c r="G5" s="20">
        <f>F5/F3</f>
        <v>0.11678832116788321</v>
      </c>
      <c r="H5" s="2">
        <v>18</v>
      </c>
      <c r="I5" s="20">
        <f>H5/H3</f>
        <v>0.14285714285714285</v>
      </c>
      <c r="J5" s="2" t="s">
        <v>20</v>
      </c>
      <c r="K5" s="20">
        <f>19/J3</f>
        <v>0.24050632911392406</v>
      </c>
      <c r="L5" s="2">
        <v>9</v>
      </c>
      <c r="M5" s="20">
        <f>L5/L3</f>
        <v>0.22500000000000001</v>
      </c>
      <c r="N5" s="2">
        <v>7</v>
      </c>
      <c r="O5" s="20">
        <f>N5/N3</f>
        <v>0.28000000000000003</v>
      </c>
      <c r="P5" s="2">
        <v>20</v>
      </c>
      <c r="Q5" s="20">
        <f>P5/P3</f>
        <v>0.37037037037037035</v>
      </c>
    </row>
    <row r="6" spans="1:33" x14ac:dyDescent="0.25">
      <c r="A6" s="13" t="s">
        <v>2</v>
      </c>
      <c r="B6" s="2"/>
      <c r="C6" s="20">
        <f>B6/B3</f>
        <v>0</v>
      </c>
      <c r="D6" s="2">
        <v>4</v>
      </c>
      <c r="E6" s="20">
        <f>D6/D3</f>
        <v>1.7241379310344827E-2</v>
      </c>
      <c r="F6" s="2">
        <v>8</v>
      </c>
      <c r="G6" s="20">
        <f>F6/F3</f>
        <v>5.8394160583941604E-2</v>
      </c>
      <c r="H6" s="2">
        <v>5</v>
      </c>
      <c r="I6" s="20">
        <f>H6/H3</f>
        <v>3.968253968253968E-2</v>
      </c>
      <c r="J6" s="2"/>
      <c r="K6" s="20">
        <f>J6/J3</f>
        <v>0</v>
      </c>
      <c r="L6" s="2">
        <v>4</v>
      </c>
      <c r="M6" s="20">
        <f>L6/L3</f>
        <v>0.1</v>
      </c>
      <c r="N6" s="2">
        <v>1</v>
      </c>
      <c r="O6" s="20">
        <f>N6/N3</f>
        <v>0.04</v>
      </c>
      <c r="P6" s="2">
        <v>5</v>
      </c>
      <c r="Q6" s="20">
        <f>P6/P3</f>
        <v>9.2592592592592587E-2</v>
      </c>
    </row>
    <row r="7" spans="1:33" x14ac:dyDescent="0.25">
      <c r="A7" s="13" t="s">
        <v>3</v>
      </c>
      <c r="B7" s="2">
        <v>16</v>
      </c>
      <c r="C7" s="20">
        <f>B7/B3</f>
        <v>6.1538461538461542E-2</v>
      </c>
      <c r="D7" s="2" t="s">
        <v>17</v>
      </c>
      <c r="E7" s="20"/>
      <c r="F7" s="2">
        <v>21</v>
      </c>
      <c r="G7" s="20">
        <f>F7/F3</f>
        <v>0.15328467153284672</v>
      </c>
      <c r="H7" s="2">
        <v>17</v>
      </c>
      <c r="I7" s="20">
        <f>H7/H3</f>
        <v>0.13492063492063491</v>
      </c>
      <c r="J7" s="2">
        <v>5</v>
      </c>
      <c r="K7" s="20">
        <f>J7/J3</f>
        <v>6.3291139240506333E-2</v>
      </c>
      <c r="L7" s="2">
        <v>6</v>
      </c>
      <c r="M7" s="20">
        <f>L7/L3</f>
        <v>0.15</v>
      </c>
      <c r="N7" s="2">
        <v>4</v>
      </c>
      <c r="O7" s="20">
        <f>N7/N3</f>
        <v>0.16</v>
      </c>
      <c r="P7" s="2"/>
      <c r="Q7" s="20">
        <f>P7/P3</f>
        <v>0</v>
      </c>
    </row>
    <row r="8" spans="1:33" x14ac:dyDescent="0.25">
      <c r="A8" s="13" t="s">
        <v>4</v>
      </c>
      <c r="B8" s="2">
        <v>10</v>
      </c>
      <c r="C8" s="20">
        <f>B8/B3</f>
        <v>3.8461538461538464E-2</v>
      </c>
      <c r="D8" s="2">
        <v>1</v>
      </c>
      <c r="E8" s="20">
        <f>D8/D3</f>
        <v>4.3103448275862068E-3</v>
      </c>
      <c r="F8" s="2">
        <v>4</v>
      </c>
      <c r="G8" s="20">
        <f>F8/F3</f>
        <v>2.9197080291970802E-2</v>
      </c>
      <c r="H8" s="2">
        <v>4</v>
      </c>
      <c r="I8" s="20">
        <f>H8/H3</f>
        <v>3.1746031746031744E-2</v>
      </c>
      <c r="J8" s="2">
        <v>3</v>
      </c>
      <c r="K8" s="20">
        <f>J8/J3</f>
        <v>3.7974683544303799E-2</v>
      </c>
      <c r="L8" s="2" t="s">
        <v>21</v>
      </c>
      <c r="M8" s="20">
        <f>9/L3</f>
        <v>0.22500000000000001</v>
      </c>
      <c r="N8" s="2">
        <v>1</v>
      </c>
      <c r="O8" s="20">
        <f>N8/N3</f>
        <v>0.04</v>
      </c>
      <c r="P8" s="2">
        <v>3</v>
      </c>
      <c r="Q8" s="20">
        <f>P8/P3</f>
        <v>5.5555555555555552E-2</v>
      </c>
    </row>
    <row r="9" spans="1:33" ht="16.5" thickBot="1" x14ac:dyDescent="0.3">
      <c r="A9" s="14" t="s">
        <v>13</v>
      </c>
      <c r="B9" s="8">
        <v>55</v>
      </c>
      <c r="C9" s="20">
        <f>B9/B3</f>
        <v>0.21153846153846154</v>
      </c>
      <c r="D9" s="8">
        <v>10</v>
      </c>
      <c r="E9" s="20">
        <f>D9/D3</f>
        <v>4.3103448275862072E-2</v>
      </c>
      <c r="F9" s="8">
        <v>30</v>
      </c>
      <c r="G9" s="20">
        <f>F9/F3</f>
        <v>0.21897810218978103</v>
      </c>
      <c r="H9" s="8">
        <v>39</v>
      </c>
      <c r="I9" s="20">
        <f>H9/H3</f>
        <v>0.30952380952380953</v>
      </c>
      <c r="J9" s="8">
        <v>9</v>
      </c>
      <c r="K9" s="20">
        <f>J9/J3</f>
        <v>0.11392405063291139</v>
      </c>
      <c r="L9" s="8">
        <v>4</v>
      </c>
      <c r="M9" s="20">
        <f>L9/L3</f>
        <v>0.1</v>
      </c>
      <c r="N9" s="8">
        <v>4</v>
      </c>
      <c r="O9" s="20">
        <f>N9/N3</f>
        <v>0.16</v>
      </c>
      <c r="P9" s="8">
        <v>8</v>
      </c>
      <c r="Q9" s="20">
        <f>P9/P3</f>
        <v>0.14814814814814814</v>
      </c>
    </row>
    <row r="10" spans="1:33" x14ac:dyDescent="0.25">
      <c r="A10" s="15" t="s">
        <v>14</v>
      </c>
      <c r="B10" s="9">
        <v>175</v>
      </c>
      <c r="C10" s="9"/>
      <c r="D10" s="9">
        <v>5</v>
      </c>
      <c r="E10" s="9"/>
      <c r="F10" s="9">
        <v>12.5</v>
      </c>
      <c r="G10" s="9"/>
      <c r="H10" s="9">
        <v>40</v>
      </c>
      <c r="I10" s="10"/>
      <c r="J10" s="9">
        <v>15</v>
      </c>
      <c r="K10" s="10"/>
      <c r="L10" s="9">
        <v>24</v>
      </c>
      <c r="M10" s="10"/>
      <c r="N10" s="9">
        <v>120</v>
      </c>
      <c r="O10" s="10"/>
      <c r="P10" s="9">
        <v>120</v>
      </c>
      <c r="Q10" s="10"/>
    </row>
    <row r="11" spans="1:33" ht="16.5" thickBot="1" x14ac:dyDescent="0.3">
      <c r="A11" s="16" t="s">
        <v>18</v>
      </c>
      <c r="B11" s="11">
        <v>107</v>
      </c>
      <c r="C11" s="11"/>
      <c r="D11" s="11">
        <v>43</v>
      </c>
      <c r="E11" s="11"/>
      <c r="F11" s="11">
        <v>177</v>
      </c>
      <c r="G11" s="11"/>
      <c r="H11" s="11">
        <v>102</v>
      </c>
      <c r="I11" s="12"/>
      <c r="J11" s="11">
        <v>17</v>
      </c>
      <c r="K11" s="12"/>
      <c r="L11" s="11">
        <v>46</v>
      </c>
      <c r="M11" s="12"/>
      <c r="N11" s="11">
        <v>29</v>
      </c>
      <c r="O11" s="12"/>
      <c r="P11" s="11">
        <v>29</v>
      </c>
      <c r="Q11" s="12"/>
    </row>
    <row r="13" spans="1:33" ht="16.5" thickBot="1" x14ac:dyDescent="0.3">
      <c r="A13" t="s">
        <v>24</v>
      </c>
    </row>
    <row r="14" spans="1:33" x14ac:dyDescent="0.25">
      <c r="A14" s="17" t="s">
        <v>0</v>
      </c>
      <c r="B14" s="18" t="s">
        <v>27</v>
      </c>
      <c r="C14" s="19"/>
      <c r="D14" s="18" t="s">
        <v>29</v>
      </c>
      <c r="E14" s="19"/>
      <c r="F14" s="18" t="s">
        <v>31</v>
      </c>
      <c r="G14" s="1"/>
      <c r="H14" s="18" t="s">
        <v>44</v>
      </c>
      <c r="I14" s="1"/>
      <c r="J14" s="18" t="s">
        <v>51</v>
      </c>
      <c r="K14" s="1"/>
      <c r="L14" s="18" t="s">
        <v>50</v>
      </c>
      <c r="M14" s="1"/>
      <c r="N14" s="18" t="s">
        <v>46</v>
      </c>
      <c r="O14" s="1"/>
      <c r="P14" s="18" t="s">
        <v>48</v>
      </c>
      <c r="Q14" s="1"/>
      <c r="R14" s="18" t="s">
        <v>49</v>
      </c>
      <c r="S14" s="1"/>
      <c r="T14" s="18" t="s">
        <v>52</v>
      </c>
      <c r="U14" s="1"/>
      <c r="V14" s="18" t="s">
        <v>30</v>
      </c>
      <c r="W14" s="1"/>
      <c r="X14" s="18" t="s">
        <v>62</v>
      </c>
      <c r="Y14" s="1"/>
      <c r="Z14" s="18" t="s">
        <v>63</v>
      </c>
      <c r="AA14" s="19"/>
      <c r="AB14" s="18" t="s">
        <v>64</v>
      </c>
      <c r="AC14" s="19"/>
      <c r="AD14" s="18" t="s">
        <v>66</v>
      </c>
      <c r="AE14" s="19"/>
      <c r="AF14" s="18" t="s">
        <v>67</v>
      </c>
      <c r="AG14" s="19"/>
    </row>
    <row r="15" spans="1:33" x14ac:dyDescent="0.25">
      <c r="A15" s="4"/>
      <c r="B15" s="5" t="s">
        <v>25</v>
      </c>
      <c r="C15" s="6" t="s">
        <v>9</v>
      </c>
      <c r="D15" s="5" t="s">
        <v>25</v>
      </c>
      <c r="E15" s="6" t="s">
        <v>9</v>
      </c>
      <c r="F15" s="5" t="s">
        <v>25</v>
      </c>
      <c r="G15" s="6" t="s">
        <v>9</v>
      </c>
      <c r="H15" s="5" t="s">
        <v>25</v>
      </c>
      <c r="I15" s="6" t="s">
        <v>9</v>
      </c>
      <c r="J15" s="5"/>
      <c r="K15" s="6"/>
      <c r="L15" s="5"/>
      <c r="M15" s="6"/>
      <c r="N15" s="5"/>
      <c r="O15" s="6"/>
      <c r="P15" s="5"/>
      <c r="Q15" s="6"/>
      <c r="R15" s="5"/>
      <c r="S15" s="6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</row>
    <row r="16" spans="1:33" x14ac:dyDescent="0.25">
      <c r="A16" s="13" t="s">
        <v>1</v>
      </c>
      <c r="B16" s="2">
        <v>5419</v>
      </c>
      <c r="C16" s="3"/>
      <c r="D16" s="2">
        <v>1350</v>
      </c>
      <c r="E16" s="3"/>
      <c r="F16" s="2">
        <v>754</v>
      </c>
      <c r="G16" s="3"/>
      <c r="H16" s="2">
        <v>209</v>
      </c>
      <c r="I16" s="3"/>
      <c r="J16" s="2"/>
      <c r="K16" s="3"/>
      <c r="L16" s="2">
        <v>81</v>
      </c>
      <c r="M16" s="3"/>
      <c r="N16" s="2">
        <v>19.2</v>
      </c>
      <c r="O16" s="3"/>
      <c r="P16" s="2">
        <v>7.1</v>
      </c>
      <c r="Q16" s="3"/>
      <c r="R16" s="2">
        <v>12.3</v>
      </c>
      <c r="S16" s="3"/>
      <c r="T16" s="2">
        <v>311</v>
      </c>
      <c r="U16" s="3"/>
      <c r="V16" s="2">
        <v>2211</v>
      </c>
      <c r="W16" s="3"/>
      <c r="X16" s="2">
        <v>768</v>
      </c>
      <c r="Y16" s="3"/>
      <c r="Z16" s="2">
        <v>231</v>
      </c>
      <c r="AA16" s="3"/>
      <c r="AB16" s="2">
        <v>496.3</v>
      </c>
      <c r="AC16" s="3"/>
      <c r="AD16" s="2">
        <v>152.80000000000001</v>
      </c>
      <c r="AE16" s="3"/>
      <c r="AF16" s="2">
        <v>138.5</v>
      </c>
      <c r="AG16" s="3"/>
    </row>
    <row r="17" spans="1:39" x14ac:dyDescent="0.25">
      <c r="A17" s="13" t="s">
        <v>42</v>
      </c>
      <c r="B17" s="2">
        <v>4967</v>
      </c>
      <c r="C17" s="20">
        <f>B17/B16</f>
        <v>0.91658977671157038</v>
      </c>
      <c r="D17" s="2">
        <v>330</v>
      </c>
      <c r="E17" s="20">
        <f>D17/D16</f>
        <v>0.24444444444444444</v>
      </c>
      <c r="F17" s="2">
        <v>89</v>
      </c>
      <c r="G17" s="20">
        <f>F17/F16</f>
        <v>0.11803713527851459</v>
      </c>
      <c r="H17" s="2">
        <v>58</v>
      </c>
      <c r="I17" s="20">
        <f>H17/H16</f>
        <v>0.27751196172248804</v>
      </c>
      <c r="J17" s="2"/>
      <c r="K17" s="20"/>
      <c r="L17" s="2">
        <v>46.3</v>
      </c>
      <c r="M17" s="20">
        <f>L17/L16</f>
        <v>0.57160493827160486</v>
      </c>
      <c r="N17" s="2">
        <v>7</v>
      </c>
      <c r="O17" s="20">
        <f>N17/N16</f>
        <v>0.36458333333333337</v>
      </c>
      <c r="P17" s="2">
        <v>0</v>
      </c>
      <c r="Q17" s="20">
        <f>P17/P16</f>
        <v>0</v>
      </c>
      <c r="R17" s="2">
        <v>3</v>
      </c>
      <c r="S17" s="20">
        <f>R17/R16</f>
        <v>0.24390243902439024</v>
      </c>
      <c r="T17" s="2">
        <v>229.5</v>
      </c>
      <c r="U17" s="20">
        <f>T17/T16</f>
        <v>0.73794212218649513</v>
      </c>
      <c r="V17" s="2">
        <v>1553.5</v>
      </c>
      <c r="W17" s="20">
        <f>V17/V16</f>
        <v>0.70262324739936677</v>
      </c>
      <c r="X17" s="2">
        <v>544.20000000000005</v>
      </c>
      <c r="Y17" s="20">
        <f>X17/X16</f>
        <v>0.70859375000000002</v>
      </c>
      <c r="Z17" s="2">
        <v>164.3</v>
      </c>
      <c r="AA17" s="20">
        <f>Z17/Z16</f>
        <v>0.71125541125541125</v>
      </c>
      <c r="AB17" s="2">
        <v>375.2</v>
      </c>
      <c r="AC17" s="20">
        <f>AB17/AB16</f>
        <v>0.75599435825105776</v>
      </c>
      <c r="AD17" s="2">
        <v>106.6</v>
      </c>
      <c r="AE17" s="20">
        <f>AD17/AD16</f>
        <v>0.69764397905759157</v>
      </c>
      <c r="AF17" s="2">
        <v>106.2</v>
      </c>
      <c r="AG17" s="20">
        <f>AF17/AF16</f>
        <v>0.76678700361010832</v>
      </c>
    </row>
    <row r="18" spans="1:39" x14ac:dyDescent="0.25">
      <c r="A18" s="13" t="s">
        <v>43</v>
      </c>
      <c r="B18" s="2" t="s">
        <v>28</v>
      </c>
      <c r="C18" s="20">
        <f>340/B16</f>
        <v>6.2742203358553239E-2</v>
      </c>
      <c r="D18" s="2">
        <v>380</v>
      </c>
      <c r="E18" s="20">
        <f>D18/D16</f>
        <v>0.2814814814814815</v>
      </c>
      <c r="F18" s="2">
        <v>112</v>
      </c>
      <c r="G18" s="20">
        <f>F18/F16</f>
        <v>0.14854111405835543</v>
      </c>
      <c r="H18" s="2">
        <v>20</v>
      </c>
      <c r="I18" s="20">
        <f>H18/H16</f>
        <v>9.569377990430622E-2</v>
      </c>
      <c r="J18" s="2"/>
      <c r="K18" s="20"/>
      <c r="L18" s="2">
        <v>10.5</v>
      </c>
      <c r="M18" s="20">
        <f>L18/L16</f>
        <v>0.12962962962962962</v>
      </c>
      <c r="N18" s="2">
        <v>3</v>
      </c>
      <c r="O18" s="20">
        <f>N18/N16</f>
        <v>0.15625</v>
      </c>
      <c r="P18" s="2">
        <v>2.2999999999999998</v>
      </c>
      <c r="Q18" s="20">
        <f>P18/P16</f>
        <v>0.323943661971831</v>
      </c>
      <c r="R18" s="2">
        <v>6.8</v>
      </c>
      <c r="S18" s="20">
        <f>R18/R16</f>
        <v>0.55284552845528445</v>
      </c>
      <c r="T18" s="2">
        <v>39.5</v>
      </c>
      <c r="U18" s="20">
        <f>T18/T16</f>
        <v>0.12700964630225081</v>
      </c>
      <c r="V18" s="2">
        <v>246.5</v>
      </c>
      <c r="W18" s="20">
        <f>V18/V16</f>
        <v>0.11148801447308911</v>
      </c>
      <c r="X18" s="2">
        <v>92.7</v>
      </c>
      <c r="Y18" s="20">
        <f>X18/X16</f>
        <v>0.12070312500000001</v>
      </c>
      <c r="Z18" s="2">
        <v>28.5</v>
      </c>
      <c r="AA18" s="20">
        <f>Z18/Z16</f>
        <v>0.12337662337662338</v>
      </c>
      <c r="AB18" s="2">
        <v>42.2</v>
      </c>
      <c r="AC18" s="20">
        <f>AB18/AB16</f>
        <v>8.5029216199879104E-2</v>
      </c>
      <c r="AD18" s="2">
        <v>22.3</v>
      </c>
      <c r="AE18" s="20">
        <f>AD18/AD16</f>
        <v>0.14594240837696335</v>
      </c>
      <c r="AF18" s="2">
        <v>19</v>
      </c>
      <c r="AG18" s="20">
        <f>AF18/AF16</f>
        <v>0.13718411552346571</v>
      </c>
    </row>
    <row r="19" spans="1:39" x14ac:dyDescent="0.25">
      <c r="A19" s="13" t="s">
        <v>2</v>
      </c>
      <c r="B19" s="2"/>
      <c r="C19" s="20">
        <f>B19/B16</f>
        <v>0</v>
      </c>
      <c r="D19" s="2">
        <v>436</v>
      </c>
      <c r="E19" s="20">
        <f>111/D16</f>
        <v>8.2222222222222224E-2</v>
      </c>
      <c r="F19" s="2">
        <v>519.5</v>
      </c>
      <c r="G19" s="20">
        <f>F19/F16</f>
        <v>0.68899204244031831</v>
      </c>
      <c r="H19" s="2">
        <v>121</v>
      </c>
      <c r="I19" s="20">
        <f>H19/H16</f>
        <v>0.57894736842105265</v>
      </c>
      <c r="J19" s="2"/>
      <c r="K19" s="20"/>
      <c r="L19" s="2">
        <v>31.5</v>
      </c>
      <c r="M19" s="20">
        <f>L19/L16</f>
        <v>0.3888888888888889</v>
      </c>
      <c r="N19" s="2">
        <v>3</v>
      </c>
      <c r="O19" s="20">
        <f>N19/N16</f>
        <v>0.15625</v>
      </c>
      <c r="P19" s="2">
        <v>2.4</v>
      </c>
      <c r="Q19" s="20">
        <f>P19/P16</f>
        <v>0.3380281690140845</v>
      </c>
      <c r="R19" s="2">
        <v>0.2</v>
      </c>
      <c r="S19" s="20">
        <f>R19/R16</f>
        <v>1.6260162601626015E-2</v>
      </c>
      <c r="T19" s="2">
        <v>1</v>
      </c>
      <c r="U19" s="20">
        <f>T19/T16</f>
        <v>3.2154340836012861E-3</v>
      </c>
      <c r="V19" s="2">
        <v>403.2</v>
      </c>
      <c r="W19" s="20">
        <f>V19/V16</f>
        <v>0.18236092265943013</v>
      </c>
      <c r="X19" s="2">
        <v>122.4</v>
      </c>
      <c r="Y19" s="20">
        <f>X19/X16</f>
        <v>0.15937500000000002</v>
      </c>
      <c r="Z19" s="2">
        <v>25.9</v>
      </c>
      <c r="AA19" s="20">
        <f>Z19/Z16</f>
        <v>0.11212121212121212</v>
      </c>
      <c r="AB19" s="2">
        <v>60.5</v>
      </c>
      <c r="AC19" s="20">
        <f>AB19/AB16</f>
        <v>0.12190207535764658</v>
      </c>
      <c r="AD19" s="2">
        <v>8.1999999999999993</v>
      </c>
      <c r="AE19" s="20">
        <f>AD19/AD16</f>
        <v>5.3664921465968581E-2</v>
      </c>
      <c r="AF19" s="2">
        <v>6.3</v>
      </c>
      <c r="AG19" s="20">
        <f>AF19/AF16</f>
        <v>4.5487364620938629E-2</v>
      </c>
    </row>
    <row r="20" spans="1:39" x14ac:dyDescent="0.25">
      <c r="A20" s="13" t="s">
        <v>4</v>
      </c>
      <c r="B20" s="2">
        <v>20</v>
      </c>
      <c r="C20" s="21">
        <f>B20/B16</f>
        <v>3.6907178446207787E-3</v>
      </c>
      <c r="D20" s="2">
        <v>29</v>
      </c>
      <c r="E20" s="20">
        <f>D20/D16</f>
        <v>2.148148148148148E-2</v>
      </c>
      <c r="F20" s="2">
        <v>0.5</v>
      </c>
      <c r="G20" s="21">
        <f>F20/F16</f>
        <v>6.6312997347480103E-4</v>
      </c>
      <c r="H20" s="2">
        <v>1</v>
      </c>
      <c r="I20" s="21">
        <f>H20/H16</f>
        <v>4.7846889952153108E-3</v>
      </c>
      <c r="J20" s="2"/>
      <c r="K20" s="20"/>
      <c r="L20" s="2"/>
      <c r="M20" s="21">
        <f>L20/L16</f>
        <v>0</v>
      </c>
      <c r="N20" s="2">
        <v>1.2</v>
      </c>
      <c r="O20" s="21">
        <f>N20/N16</f>
        <v>6.25E-2</v>
      </c>
      <c r="P20" s="2">
        <v>0.3</v>
      </c>
      <c r="Q20" s="21">
        <f>P20/P16</f>
        <v>4.2253521126760563E-2</v>
      </c>
      <c r="R20" s="2">
        <v>0.4</v>
      </c>
      <c r="S20" s="21">
        <f>R20/R16</f>
        <v>3.2520325203252029E-2</v>
      </c>
      <c r="T20" s="2">
        <v>-10.5</v>
      </c>
      <c r="U20" s="21">
        <f>T20/T16</f>
        <v>-3.3762057877813507E-2</v>
      </c>
      <c r="V20" s="2">
        <v>6.2</v>
      </c>
      <c r="W20" s="21">
        <f>V20/V16</f>
        <v>2.8041610131162372E-3</v>
      </c>
      <c r="X20" s="2">
        <v>1.2</v>
      </c>
      <c r="Y20" s="21">
        <f>X20/X16</f>
        <v>1.5624999999999999E-3</v>
      </c>
      <c r="Z20" s="2">
        <v>2.2999999999999998</v>
      </c>
      <c r="AA20" s="21">
        <f>Z20/Z16</f>
        <v>9.9567099567099554E-3</v>
      </c>
      <c r="AB20" s="2">
        <v>1.6</v>
      </c>
      <c r="AC20" s="21">
        <f>AB20/AB16</f>
        <v>3.223856538384042E-3</v>
      </c>
      <c r="AD20" s="2">
        <v>1.7</v>
      </c>
      <c r="AE20" s="21">
        <f>AD20/AD16</f>
        <v>1.112565445026178E-2</v>
      </c>
      <c r="AF20" s="2">
        <v>0.8</v>
      </c>
      <c r="AG20" s="21">
        <f>AF20/AF16</f>
        <v>5.7761732851985565E-3</v>
      </c>
    </row>
    <row r="21" spans="1:39" ht="16.5" thickBot="1" x14ac:dyDescent="0.3">
      <c r="A21" s="14" t="s">
        <v>13</v>
      </c>
      <c r="B21" s="8">
        <v>92</v>
      </c>
      <c r="C21" s="20">
        <f>B21/B16</f>
        <v>1.6977302085255584E-2</v>
      </c>
      <c r="D21" s="8">
        <v>175</v>
      </c>
      <c r="E21" s="20">
        <f>D21/D16</f>
        <v>0.12962962962962962</v>
      </c>
      <c r="F21" s="8">
        <v>33</v>
      </c>
      <c r="G21" s="20">
        <f>F21/F16</f>
        <v>4.3766578249336871E-2</v>
      </c>
      <c r="H21" s="8">
        <v>9</v>
      </c>
      <c r="I21" s="20">
        <f>H21/H16</f>
        <v>4.3062200956937802E-2</v>
      </c>
      <c r="J21" s="8"/>
      <c r="K21" s="20"/>
      <c r="L21" s="8">
        <f>L16-L17-L18-L19</f>
        <v>-7.2999999999999972</v>
      </c>
      <c r="M21" s="20">
        <f>L21/L16</f>
        <v>-9.0123456790123416E-2</v>
      </c>
      <c r="N21" s="8">
        <v>5</v>
      </c>
      <c r="O21" s="20">
        <f>N21/N16</f>
        <v>0.26041666666666669</v>
      </c>
      <c r="P21" s="8">
        <v>2.1</v>
      </c>
      <c r="Q21" s="20">
        <f>P21/P16</f>
        <v>0.29577464788732399</v>
      </c>
      <c r="R21" s="8">
        <v>1.9</v>
      </c>
      <c r="S21" s="20">
        <f>R21/R16</f>
        <v>0.15447154471544713</v>
      </c>
      <c r="T21" s="8">
        <v>51.6</v>
      </c>
      <c r="U21" s="20">
        <f>T21/T16</f>
        <v>0.16591639871382638</v>
      </c>
      <c r="V21" s="8">
        <v>1.6</v>
      </c>
      <c r="W21" s="21">
        <f>V21/V16</f>
        <v>7.236544549977386E-4</v>
      </c>
      <c r="X21" s="8">
        <v>7.5</v>
      </c>
      <c r="Y21" s="21">
        <f>X21/X16</f>
        <v>9.765625E-3</v>
      </c>
      <c r="Z21" s="8">
        <v>10</v>
      </c>
      <c r="AA21" s="21">
        <f>Z21/Z16</f>
        <v>4.3290043290043288E-2</v>
      </c>
      <c r="AB21" s="8">
        <v>16.8</v>
      </c>
      <c r="AC21" s="21">
        <f>AB21/AB16</f>
        <v>3.3850493653032443E-2</v>
      </c>
      <c r="AD21" s="8">
        <v>14</v>
      </c>
      <c r="AE21" s="21">
        <f>AD21/AD16</f>
        <v>9.1623036649214659E-2</v>
      </c>
      <c r="AF21" s="8">
        <v>6.2</v>
      </c>
      <c r="AG21" s="21">
        <f>AF21/AF16</f>
        <v>4.4765342960288813E-2</v>
      </c>
    </row>
    <row r="22" spans="1:39" x14ac:dyDescent="0.25">
      <c r="A22" s="15" t="s">
        <v>14</v>
      </c>
      <c r="B22" s="9"/>
      <c r="C22" s="9"/>
      <c r="D22" s="9">
        <v>12</v>
      </c>
      <c r="E22" s="9"/>
      <c r="F22" s="9"/>
      <c r="G22" s="10"/>
      <c r="H22" s="9"/>
      <c r="I22" s="10"/>
      <c r="J22" s="9"/>
      <c r="K22" s="10"/>
      <c r="L22" s="9"/>
      <c r="M22" s="10"/>
      <c r="N22" s="9"/>
      <c r="O22" s="10"/>
      <c r="P22" s="9"/>
      <c r="Q22" s="10"/>
      <c r="R22" s="9"/>
      <c r="S22" s="10"/>
      <c r="T22" s="9"/>
      <c r="U22" s="10"/>
      <c r="V22" s="9"/>
      <c r="W22" s="10"/>
      <c r="X22" s="9"/>
      <c r="Y22" s="10"/>
      <c r="Z22" s="9"/>
      <c r="AA22" s="9"/>
      <c r="AB22" s="9"/>
      <c r="AC22" s="9"/>
      <c r="AD22" s="9"/>
      <c r="AE22" s="9"/>
      <c r="AF22" s="9"/>
      <c r="AG22" s="9"/>
    </row>
    <row r="23" spans="1:39" ht="16.5" thickBot="1" x14ac:dyDescent="0.3">
      <c r="A23" s="16" t="s">
        <v>18</v>
      </c>
      <c r="B23" s="11">
        <v>747</v>
      </c>
      <c r="C23" s="11"/>
      <c r="D23" s="11">
        <v>1540</v>
      </c>
      <c r="E23" s="11"/>
      <c r="F23" s="11">
        <v>619</v>
      </c>
      <c r="G23" s="12"/>
      <c r="H23" s="11">
        <v>230</v>
      </c>
      <c r="I23" s="12"/>
      <c r="J23" s="11"/>
      <c r="K23" s="12"/>
      <c r="L23" s="11">
        <v>137</v>
      </c>
      <c r="M23" s="12"/>
      <c r="N23" s="11">
        <v>19.2</v>
      </c>
      <c r="O23" s="12"/>
      <c r="P23" s="11">
        <v>4.7</v>
      </c>
      <c r="Q23" s="12"/>
      <c r="R23" s="11">
        <v>12.8</v>
      </c>
      <c r="S23" s="12"/>
      <c r="T23" s="11">
        <v>104.8</v>
      </c>
      <c r="U23" s="12"/>
      <c r="V23" s="11">
        <v>480</v>
      </c>
      <c r="W23" s="12"/>
      <c r="X23" s="11">
        <v>123.5</v>
      </c>
      <c r="Y23" s="12"/>
      <c r="Z23" s="11">
        <v>37.5</v>
      </c>
      <c r="AA23" s="11"/>
      <c r="AB23" s="11">
        <v>327.5</v>
      </c>
      <c r="AC23" s="11"/>
      <c r="AD23" s="11">
        <v>84</v>
      </c>
      <c r="AE23" s="11"/>
      <c r="AF23" s="11">
        <v>60.1</v>
      </c>
      <c r="AG23" s="11"/>
    </row>
    <row r="25" spans="1:39" ht="16.5" thickBot="1" x14ac:dyDescent="0.3">
      <c r="A25" t="s">
        <v>45</v>
      </c>
    </row>
    <row r="26" spans="1:39" x14ac:dyDescent="0.25">
      <c r="A26" s="17" t="s">
        <v>0</v>
      </c>
      <c r="B26" s="18" t="s">
        <v>32</v>
      </c>
      <c r="C26" s="1"/>
      <c r="D26" s="18" t="s">
        <v>33</v>
      </c>
      <c r="E26" s="1"/>
      <c r="F26" s="18" t="s">
        <v>34</v>
      </c>
      <c r="G26" s="1"/>
      <c r="H26" s="18" t="s">
        <v>36</v>
      </c>
      <c r="I26" s="1"/>
      <c r="J26" s="18" t="s">
        <v>37</v>
      </c>
      <c r="K26" s="1"/>
      <c r="L26" s="18" t="s">
        <v>39</v>
      </c>
      <c r="M26" s="1"/>
      <c r="N26" s="18" t="s">
        <v>40</v>
      </c>
      <c r="O26" s="1"/>
      <c r="P26" s="18" t="s">
        <v>41</v>
      </c>
      <c r="Q26" s="1"/>
      <c r="R26" s="18" t="s">
        <v>26</v>
      </c>
      <c r="S26" s="19"/>
      <c r="T26" s="18" t="s">
        <v>47</v>
      </c>
      <c r="U26" s="19"/>
      <c r="V26" s="18" t="s">
        <v>53</v>
      </c>
      <c r="W26" s="19"/>
      <c r="X26" s="18" t="s">
        <v>55</v>
      </c>
      <c r="Y26" s="19"/>
      <c r="Z26" s="18" t="s">
        <v>54</v>
      </c>
      <c r="AA26" s="19"/>
      <c r="AB26" s="18" t="s">
        <v>56</v>
      </c>
      <c r="AC26" s="19"/>
      <c r="AD26" s="18" t="s">
        <v>58</v>
      </c>
      <c r="AE26" s="19"/>
      <c r="AF26" s="18" t="s">
        <v>59</v>
      </c>
      <c r="AG26" s="19"/>
      <c r="AH26" s="18" t="s">
        <v>60</v>
      </c>
      <c r="AI26" s="19"/>
      <c r="AJ26" s="18" t="s">
        <v>61</v>
      </c>
      <c r="AK26" s="19"/>
      <c r="AL26" s="18" t="s">
        <v>65</v>
      </c>
      <c r="AM26" s="19"/>
    </row>
    <row r="27" spans="1:39" x14ac:dyDescent="0.25">
      <c r="A27" s="4"/>
      <c r="B27" s="5" t="s">
        <v>25</v>
      </c>
      <c r="C27" s="6" t="s">
        <v>9</v>
      </c>
      <c r="D27" s="5" t="s">
        <v>25</v>
      </c>
      <c r="E27" s="6" t="s">
        <v>9</v>
      </c>
      <c r="F27" s="5" t="s">
        <v>25</v>
      </c>
      <c r="G27" s="6" t="s">
        <v>9</v>
      </c>
      <c r="H27" s="5" t="s">
        <v>25</v>
      </c>
      <c r="I27" s="6" t="s">
        <v>9</v>
      </c>
      <c r="J27" s="5" t="s">
        <v>25</v>
      </c>
      <c r="K27" s="6" t="s">
        <v>9</v>
      </c>
      <c r="L27" s="5" t="s">
        <v>25</v>
      </c>
      <c r="M27" s="6" t="s">
        <v>9</v>
      </c>
      <c r="N27" s="5" t="s">
        <v>25</v>
      </c>
      <c r="O27" s="6" t="s">
        <v>9</v>
      </c>
      <c r="P27" s="5" t="s">
        <v>25</v>
      </c>
      <c r="Q27" s="6" t="s">
        <v>9</v>
      </c>
      <c r="R27" s="5" t="s">
        <v>25</v>
      </c>
      <c r="S27" s="6" t="s">
        <v>9</v>
      </c>
      <c r="T27" s="5" t="s">
        <v>25</v>
      </c>
      <c r="U27" s="6" t="s">
        <v>9</v>
      </c>
      <c r="V27" s="5" t="s">
        <v>25</v>
      </c>
      <c r="W27" s="6" t="s">
        <v>9</v>
      </c>
      <c r="X27" s="5" t="s">
        <v>25</v>
      </c>
      <c r="Y27" s="6" t="s">
        <v>9</v>
      </c>
      <c r="Z27" s="5" t="s">
        <v>25</v>
      </c>
      <c r="AA27" s="6" t="s">
        <v>9</v>
      </c>
      <c r="AB27" s="5" t="s">
        <v>25</v>
      </c>
      <c r="AC27" s="6" t="s">
        <v>9</v>
      </c>
      <c r="AD27" s="5" t="s">
        <v>25</v>
      </c>
      <c r="AE27" s="6" t="s">
        <v>9</v>
      </c>
      <c r="AF27" s="5" t="s">
        <v>25</v>
      </c>
      <c r="AG27" s="6" t="s">
        <v>9</v>
      </c>
      <c r="AH27" s="5" t="s">
        <v>25</v>
      </c>
      <c r="AI27" s="6" t="s">
        <v>9</v>
      </c>
      <c r="AJ27" s="5" t="s">
        <v>25</v>
      </c>
      <c r="AK27" s="6" t="s">
        <v>9</v>
      </c>
      <c r="AL27" s="5" t="s">
        <v>25</v>
      </c>
      <c r="AM27" s="6" t="s">
        <v>9</v>
      </c>
    </row>
    <row r="28" spans="1:39" x14ac:dyDescent="0.25">
      <c r="A28" s="13" t="s">
        <v>1</v>
      </c>
      <c r="B28" s="2">
        <v>27</v>
      </c>
      <c r="C28" s="3"/>
      <c r="D28" s="2">
        <v>33</v>
      </c>
      <c r="E28" s="3"/>
      <c r="F28" s="2">
        <v>20.5</v>
      </c>
      <c r="G28" s="3"/>
      <c r="H28" s="2">
        <v>10</v>
      </c>
      <c r="I28" s="3"/>
      <c r="J28" s="2">
        <v>17</v>
      </c>
      <c r="K28" s="3"/>
      <c r="L28" s="2">
        <v>14</v>
      </c>
      <c r="M28" s="3"/>
      <c r="N28" s="2">
        <v>8.5</v>
      </c>
      <c r="O28" s="3"/>
      <c r="P28" s="2">
        <v>32</v>
      </c>
      <c r="Q28" s="3"/>
      <c r="R28" s="2">
        <v>61</v>
      </c>
      <c r="S28" s="3"/>
      <c r="T28" s="2">
        <v>12.5</v>
      </c>
      <c r="U28" s="3"/>
      <c r="V28" s="2">
        <v>8.9</v>
      </c>
      <c r="W28" s="3"/>
      <c r="X28" s="2">
        <v>18.8</v>
      </c>
      <c r="Y28" s="3"/>
      <c r="Z28" s="2">
        <v>21.8</v>
      </c>
      <c r="AA28" s="3"/>
      <c r="AB28" s="2">
        <v>18.399999999999999</v>
      </c>
      <c r="AC28" s="3"/>
      <c r="AD28" s="2">
        <v>14</v>
      </c>
      <c r="AE28" s="3"/>
      <c r="AF28" s="2">
        <v>39.799999999999997</v>
      </c>
      <c r="AG28" s="3"/>
      <c r="AH28" s="2">
        <v>29.7</v>
      </c>
      <c r="AI28" s="3"/>
      <c r="AJ28" s="2">
        <v>16.5</v>
      </c>
      <c r="AK28" s="3"/>
      <c r="AL28" s="2">
        <v>3.2</v>
      </c>
      <c r="AM28" s="3"/>
    </row>
    <row r="29" spans="1:39" x14ac:dyDescent="0.25">
      <c r="A29" s="13" t="s">
        <v>42</v>
      </c>
      <c r="B29" s="2">
        <v>13</v>
      </c>
      <c r="C29" s="20">
        <f>B29/B28</f>
        <v>0.48148148148148145</v>
      </c>
      <c r="D29" s="2">
        <v>6.5</v>
      </c>
      <c r="E29" s="20">
        <f>D29/D28</f>
        <v>0.19696969696969696</v>
      </c>
      <c r="F29" s="2">
        <v>13</v>
      </c>
      <c r="G29" s="20">
        <f>F29/F28</f>
        <v>0.63414634146341464</v>
      </c>
      <c r="H29" s="2">
        <v>4.5</v>
      </c>
      <c r="I29" s="20">
        <f>H29/H28</f>
        <v>0.45</v>
      </c>
      <c r="J29" s="2">
        <v>5</v>
      </c>
      <c r="K29" s="20">
        <f>J29/J28</f>
        <v>0.29411764705882354</v>
      </c>
      <c r="L29" s="2">
        <v>9.8000000000000007</v>
      </c>
      <c r="M29" s="20">
        <f>L29/L28</f>
        <v>0.70000000000000007</v>
      </c>
      <c r="N29" s="2">
        <v>0</v>
      </c>
      <c r="O29" s="20">
        <f>N29/N28</f>
        <v>0</v>
      </c>
      <c r="P29" s="2">
        <v>9</v>
      </c>
      <c r="Q29" s="20">
        <f>P29/P28</f>
        <v>0.28125</v>
      </c>
      <c r="R29" s="2">
        <v>0.1</v>
      </c>
      <c r="S29" s="20">
        <f>R29/R28</f>
        <v>1.639344262295082E-3</v>
      </c>
      <c r="T29" s="2">
        <v>3.5</v>
      </c>
      <c r="U29" s="20">
        <f>T29/T28</f>
        <v>0.28000000000000003</v>
      </c>
      <c r="V29" s="2">
        <v>6</v>
      </c>
      <c r="W29" s="20">
        <f>V29/V28</f>
        <v>0.6741573033707865</v>
      </c>
      <c r="X29" s="2">
        <v>17.100000000000001</v>
      </c>
      <c r="Y29" s="20">
        <f>X29/X28</f>
        <v>0.90957446808510645</v>
      </c>
      <c r="Z29" s="2">
        <v>2.6</v>
      </c>
      <c r="AA29" s="20">
        <f>Z29/Z28</f>
        <v>0.11926605504587157</v>
      </c>
      <c r="AB29" s="2">
        <v>15.5</v>
      </c>
      <c r="AC29" s="20">
        <f>AB29/AB28</f>
        <v>0.84239130434782616</v>
      </c>
      <c r="AD29" s="2">
        <v>0.1</v>
      </c>
      <c r="AE29" s="20">
        <f>AD29/AD28</f>
        <v>7.1428571428571435E-3</v>
      </c>
      <c r="AF29" s="2">
        <v>7.5</v>
      </c>
      <c r="AG29" s="20">
        <f>AF29/AF28</f>
        <v>0.18844221105527639</v>
      </c>
      <c r="AH29" s="2">
        <v>8.9</v>
      </c>
      <c r="AI29" s="20">
        <f>AH29/AH28</f>
        <v>0.29966329966329969</v>
      </c>
      <c r="AJ29" s="2">
        <v>1.2</v>
      </c>
      <c r="AK29" s="20">
        <f>AJ29/AJ28</f>
        <v>7.2727272727272724E-2</v>
      </c>
      <c r="AL29" s="2">
        <v>2</v>
      </c>
      <c r="AM29" s="20">
        <f>AL29/AL28</f>
        <v>0.625</v>
      </c>
    </row>
    <row r="30" spans="1:39" x14ac:dyDescent="0.25">
      <c r="A30" s="13" t="s">
        <v>43</v>
      </c>
      <c r="B30" s="2">
        <v>8</v>
      </c>
      <c r="C30" s="20">
        <f>B30/B28</f>
        <v>0.29629629629629628</v>
      </c>
      <c r="D30" s="2">
        <v>10.5</v>
      </c>
      <c r="E30" s="20">
        <f>11/D28</f>
        <v>0.33333333333333331</v>
      </c>
      <c r="F30" s="2">
        <v>3</v>
      </c>
      <c r="G30" s="20">
        <f>F30/F28</f>
        <v>0.14634146341463414</v>
      </c>
      <c r="H30" s="2">
        <v>2</v>
      </c>
      <c r="I30" s="20">
        <f>H30/H28</f>
        <v>0.2</v>
      </c>
      <c r="J30" s="2">
        <v>5.5</v>
      </c>
      <c r="K30" s="20">
        <f>J30/J28</f>
        <v>0.3235294117647059</v>
      </c>
      <c r="L30" s="2">
        <v>1.5</v>
      </c>
      <c r="M30" s="20">
        <f>L30/L28</f>
        <v>0.10714285714285714</v>
      </c>
      <c r="N30" s="2">
        <v>2.5</v>
      </c>
      <c r="O30" s="20">
        <f>N30/N28</f>
        <v>0.29411764705882354</v>
      </c>
      <c r="P30" s="2">
        <v>7</v>
      </c>
      <c r="Q30" s="20">
        <f>P30/P28</f>
        <v>0.21875</v>
      </c>
      <c r="R30" s="2">
        <v>27.5</v>
      </c>
      <c r="S30" s="20">
        <f>R30/R28</f>
        <v>0.45081967213114754</v>
      </c>
      <c r="T30" s="2">
        <v>4.8</v>
      </c>
      <c r="U30" s="20">
        <f>T30/T28</f>
        <v>0.38400000000000001</v>
      </c>
      <c r="V30" s="2">
        <v>0.7</v>
      </c>
      <c r="W30" s="20">
        <f>V30/V28</f>
        <v>7.8651685393258425E-2</v>
      </c>
      <c r="X30" s="2">
        <v>0.6</v>
      </c>
      <c r="Y30" s="20">
        <f>X30/X28</f>
        <v>3.1914893617021274E-2</v>
      </c>
      <c r="Z30" s="2">
        <v>8.8000000000000007</v>
      </c>
      <c r="AA30" s="20">
        <f>Z30/Z28</f>
        <v>0.40366972477064222</v>
      </c>
      <c r="AB30" s="2">
        <v>1.4</v>
      </c>
      <c r="AC30" s="20">
        <f>AB30/AB28</f>
        <v>7.6086956521739135E-2</v>
      </c>
      <c r="AD30" s="2">
        <v>5</v>
      </c>
      <c r="AE30" s="20">
        <f>AD30/AD28</f>
        <v>0.35714285714285715</v>
      </c>
      <c r="AF30" s="2">
        <v>16.399999999999999</v>
      </c>
      <c r="AG30" s="20">
        <f>AF30/AF28</f>
        <v>0.4120603015075377</v>
      </c>
      <c r="AH30" s="2">
        <v>4.4000000000000004</v>
      </c>
      <c r="AI30" s="20">
        <f>AH30/AH28</f>
        <v>0.14814814814814817</v>
      </c>
      <c r="AJ30" s="2">
        <v>2.2999999999999998</v>
      </c>
      <c r="AK30" s="20">
        <f>AJ30/AJ28</f>
        <v>0.13939393939393938</v>
      </c>
      <c r="AL30" s="2">
        <v>0.6</v>
      </c>
      <c r="AM30" s="20">
        <f>AL30/AL28</f>
        <v>0.18749999999999997</v>
      </c>
    </row>
    <row r="31" spans="1:39" x14ac:dyDescent="0.25">
      <c r="A31" s="13" t="s">
        <v>2</v>
      </c>
      <c r="B31" s="2">
        <v>5</v>
      </c>
      <c r="C31" s="20">
        <f>B31/B28</f>
        <v>0.18518518518518517</v>
      </c>
      <c r="D31" s="2">
        <v>14.2</v>
      </c>
      <c r="E31" s="20">
        <f>D31/D28</f>
        <v>0.4303030303030303</v>
      </c>
      <c r="F31" s="2">
        <v>4</v>
      </c>
      <c r="G31" s="20">
        <f>F31/F28</f>
        <v>0.1951219512195122</v>
      </c>
      <c r="H31" s="2">
        <v>2.5</v>
      </c>
      <c r="I31" s="20">
        <f>H31/H28</f>
        <v>0.25</v>
      </c>
      <c r="J31" s="2">
        <v>6.5</v>
      </c>
      <c r="K31" s="20">
        <f>J31/J28</f>
        <v>0.38235294117647056</v>
      </c>
      <c r="L31" s="2">
        <v>2</v>
      </c>
      <c r="M31" s="20">
        <f>L31/L28</f>
        <v>0.14285714285714285</v>
      </c>
      <c r="N31" s="2">
        <v>5.5</v>
      </c>
      <c r="O31" s="20">
        <f>N31/N28</f>
        <v>0.6470588235294118</v>
      </c>
      <c r="P31" s="2">
        <v>10</v>
      </c>
      <c r="Q31" s="20">
        <f>P31/P28</f>
        <v>0.3125</v>
      </c>
      <c r="R31" s="2">
        <v>27.5</v>
      </c>
      <c r="S31" s="20">
        <f>R31/R28</f>
        <v>0.45081967213114754</v>
      </c>
      <c r="T31" s="7">
        <v>5.2</v>
      </c>
      <c r="U31" s="20">
        <f>T31/T28</f>
        <v>0.41600000000000004</v>
      </c>
      <c r="V31" s="7">
        <v>2.1</v>
      </c>
      <c r="W31" s="20">
        <f>V31/V28</f>
        <v>0.23595505617977527</v>
      </c>
      <c r="X31" s="7">
        <v>0.8</v>
      </c>
      <c r="Y31" s="20">
        <f>X31/X28</f>
        <v>4.2553191489361701E-2</v>
      </c>
      <c r="Z31" s="7">
        <v>9.3000000000000007</v>
      </c>
      <c r="AA31" s="20">
        <f>Z31/Z28</f>
        <v>0.42660550458715596</v>
      </c>
      <c r="AB31" s="7">
        <v>1.3</v>
      </c>
      <c r="AC31" s="20">
        <f>AB31/AB28</f>
        <v>7.0652173913043487E-2</v>
      </c>
      <c r="AD31" s="7">
        <v>7.5</v>
      </c>
      <c r="AE31" s="20">
        <f>AD31/AD28</f>
        <v>0.5357142857142857</v>
      </c>
      <c r="AF31" s="7">
        <v>17.600000000000001</v>
      </c>
      <c r="AG31" s="20">
        <f>AF31/AF28</f>
        <v>0.44221105527638199</v>
      </c>
      <c r="AH31" s="7">
        <v>16.100000000000001</v>
      </c>
      <c r="AI31" s="20">
        <f>AH31/AH28</f>
        <v>0.54208754208754217</v>
      </c>
      <c r="AJ31" s="7">
        <v>12.9</v>
      </c>
      <c r="AK31" s="20">
        <f>AJ31/AJ28</f>
        <v>0.78181818181818186</v>
      </c>
      <c r="AL31" s="7">
        <v>0.3</v>
      </c>
      <c r="AM31" s="20">
        <f>AL31/AL28</f>
        <v>9.3749999999999986E-2</v>
      </c>
    </row>
    <row r="32" spans="1:39" x14ac:dyDescent="0.25">
      <c r="A32" s="13" t="s">
        <v>4</v>
      </c>
      <c r="B32" s="2"/>
      <c r="C32" s="20">
        <f>B32/B28</f>
        <v>0</v>
      </c>
      <c r="D32" s="2">
        <v>0.3</v>
      </c>
      <c r="E32" s="20">
        <f>D32/D28</f>
        <v>9.0909090909090905E-3</v>
      </c>
      <c r="F32" s="2">
        <v>0.1</v>
      </c>
      <c r="G32" s="20">
        <f>F32/F28</f>
        <v>4.8780487804878049E-3</v>
      </c>
      <c r="H32" s="2">
        <v>0.2</v>
      </c>
      <c r="I32" s="20">
        <f>H32/H28</f>
        <v>0.02</v>
      </c>
      <c r="J32" s="2"/>
      <c r="K32" s="20">
        <f>J32/J28</f>
        <v>0</v>
      </c>
      <c r="L32" s="2">
        <v>0.1</v>
      </c>
      <c r="M32" s="20">
        <f>L32/L28</f>
        <v>7.1428571428571435E-3</v>
      </c>
      <c r="N32" s="2"/>
      <c r="O32" s="20">
        <f>N32/N28</f>
        <v>0</v>
      </c>
      <c r="P32" s="2">
        <v>0.8</v>
      </c>
      <c r="Q32" s="20">
        <f>P32/P28</f>
        <v>2.5000000000000001E-2</v>
      </c>
      <c r="R32" s="2">
        <v>0.4</v>
      </c>
      <c r="S32" s="20">
        <f>R32/R28</f>
        <v>6.5573770491803279E-3</v>
      </c>
      <c r="T32" s="2">
        <v>-0.5</v>
      </c>
      <c r="U32" s="20">
        <f>T32/T28</f>
        <v>-0.04</v>
      </c>
      <c r="V32" s="2">
        <v>0</v>
      </c>
      <c r="W32" s="20">
        <f>V32/V28</f>
        <v>0</v>
      </c>
      <c r="X32" s="2">
        <v>0.1</v>
      </c>
      <c r="Y32" s="20">
        <f>X32/X28</f>
        <v>5.3191489361702126E-3</v>
      </c>
      <c r="Z32" s="2">
        <v>0.1</v>
      </c>
      <c r="AA32" s="20">
        <f>Z32/Z28</f>
        <v>4.5871559633027525E-3</v>
      </c>
      <c r="AB32" s="2">
        <v>0.1</v>
      </c>
      <c r="AC32" s="20">
        <f>AB32/AB28</f>
        <v>5.4347826086956529E-3</v>
      </c>
      <c r="AD32" s="2">
        <v>0.3</v>
      </c>
      <c r="AE32" s="20">
        <f>AD32/AD28</f>
        <v>2.1428571428571429E-2</v>
      </c>
      <c r="AF32" s="2">
        <v>-0.3</v>
      </c>
      <c r="AG32" s="20">
        <f>AF32/AF28</f>
        <v>-7.5376884422110558E-3</v>
      </c>
      <c r="AH32" s="2">
        <v>0</v>
      </c>
      <c r="AI32" s="20">
        <f>AH32/AH28</f>
        <v>0</v>
      </c>
      <c r="AJ32" s="2">
        <v>0</v>
      </c>
      <c r="AK32" s="20">
        <f>AJ32/AJ28</f>
        <v>0</v>
      </c>
      <c r="AL32" s="2">
        <v>0.05</v>
      </c>
      <c r="AM32" s="20">
        <f>AL32/AL28</f>
        <v>1.5625E-2</v>
      </c>
    </row>
    <row r="33" spans="1:39" ht="16.5" thickBot="1" x14ac:dyDescent="0.3">
      <c r="A33" s="14" t="s">
        <v>13</v>
      </c>
      <c r="B33" s="8">
        <v>1</v>
      </c>
      <c r="C33" s="20">
        <f>B33/B28</f>
        <v>3.7037037037037035E-2</v>
      </c>
      <c r="D33" s="8" t="s">
        <v>35</v>
      </c>
      <c r="E33" s="20">
        <f>0.8/D28</f>
        <v>2.4242424242424242E-2</v>
      </c>
      <c r="F33" s="8">
        <v>0.4</v>
      </c>
      <c r="G33" s="20">
        <f>F33/F28</f>
        <v>1.9512195121951219E-2</v>
      </c>
      <c r="H33" s="8">
        <v>0.8</v>
      </c>
      <c r="I33" s="20">
        <f>H33/H28</f>
        <v>0.08</v>
      </c>
      <c r="J33" s="8" t="s">
        <v>38</v>
      </c>
      <c r="K33" s="20">
        <f>0/J28</f>
        <v>0</v>
      </c>
      <c r="L33" s="8">
        <v>0.7</v>
      </c>
      <c r="M33" s="20">
        <f>L33/L28</f>
        <v>4.9999999999999996E-2</v>
      </c>
      <c r="N33" s="8">
        <v>0.7</v>
      </c>
      <c r="O33" s="20">
        <f>N33/N28</f>
        <v>8.2352941176470587E-2</v>
      </c>
      <c r="P33" s="8">
        <v>3.5</v>
      </c>
      <c r="Q33" s="20">
        <f>P33/P28</f>
        <v>0.109375</v>
      </c>
      <c r="R33" s="8">
        <v>5.5</v>
      </c>
      <c r="S33" s="20">
        <f>R33/R28</f>
        <v>9.0163934426229511E-2</v>
      </c>
      <c r="T33" s="8">
        <v>-0.5</v>
      </c>
      <c r="U33" s="20">
        <f>T33/T28</f>
        <v>-0.04</v>
      </c>
      <c r="V33" s="8">
        <v>0.1</v>
      </c>
      <c r="W33" s="20">
        <f>V33/V28</f>
        <v>1.1235955056179775E-2</v>
      </c>
      <c r="X33" s="8">
        <v>0.2</v>
      </c>
      <c r="Y33" s="20">
        <f>X33/X28</f>
        <v>1.0638297872340425E-2</v>
      </c>
      <c r="Z33" s="8">
        <v>1</v>
      </c>
      <c r="AA33" s="20">
        <f>Z33/Z28</f>
        <v>4.5871559633027519E-2</v>
      </c>
      <c r="AB33" s="8">
        <v>0.1</v>
      </c>
      <c r="AC33" s="20">
        <f>AB33/AB28</f>
        <v>5.4347826086956529E-3</v>
      </c>
      <c r="AD33" s="8">
        <v>1.1000000000000001</v>
      </c>
      <c r="AE33" s="20">
        <f>AD33/AD28</f>
        <v>7.8571428571428584E-2</v>
      </c>
      <c r="AF33" s="8">
        <v>-1.4</v>
      </c>
      <c r="AG33" s="20">
        <f>AF33/AF28</f>
        <v>-3.5175879396984924E-2</v>
      </c>
      <c r="AH33" s="8">
        <v>0.3</v>
      </c>
      <c r="AI33" s="20">
        <f>AH33/AH28</f>
        <v>1.01010101010101E-2</v>
      </c>
      <c r="AJ33" s="8">
        <v>0.1</v>
      </c>
      <c r="AK33" s="20">
        <f>AJ33/AJ28</f>
        <v>6.0606060606060606E-3</v>
      </c>
      <c r="AL33" s="8">
        <v>0.25</v>
      </c>
      <c r="AM33" s="20">
        <f>AL33/AL28</f>
        <v>7.8125E-2</v>
      </c>
    </row>
    <row r="34" spans="1:39" x14ac:dyDescent="0.25">
      <c r="A34" s="15" t="s">
        <v>14</v>
      </c>
      <c r="B34" s="9"/>
      <c r="C34" s="10"/>
      <c r="D34" s="9"/>
      <c r="E34" s="10"/>
      <c r="F34" s="9"/>
      <c r="G34" s="10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ht="16.5" thickBot="1" x14ac:dyDescent="0.3">
      <c r="A35" s="16" t="s">
        <v>18</v>
      </c>
      <c r="B35" s="11">
        <v>4</v>
      </c>
      <c r="C35" s="12"/>
      <c r="D35" s="11">
        <v>7</v>
      </c>
      <c r="E35" s="12"/>
      <c r="F35" s="11"/>
      <c r="G35" s="12"/>
      <c r="H35" s="11">
        <v>3.1</v>
      </c>
      <c r="I35" s="12"/>
      <c r="J35" s="11">
        <v>8.6999999999999993</v>
      </c>
      <c r="K35" s="12"/>
      <c r="L35" s="11">
        <v>2.5</v>
      </c>
      <c r="M35" s="12"/>
      <c r="N35" s="11">
        <v>2.5</v>
      </c>
      <c r="O35" s="12"/>
      <c r="P35" s="11">
        <v>7.3</v>
      </c>
      <c r="Q35" s="12"/>
      <c r="R35" s="11">
        <v>34.5</v>
      </c>
      <c r="S35" s="11"/>
      <c r="T35" s="11">
        <v>7.2</v>
      </c>
      <c r="U35" s="11"/>
      <c r="V35" s="11">
        <v>4</v>
      </c>
      <c r="W35" s="11"/>
      <c r="X35" s="11">
        <v>3.3</v>
      </c>
      <c r="Y35" s="11"/>
      <c r="Z35" s="11">
        <v>6.6</v>
      </c>
      <c r="AA35" s="11"/>
      <c r="AB35" s="11">
        <v>0.1</v>
      </c>
      <c r="AC35" s="11"/>
      <c r="AD35" s="11">
        <v>1.3</v>
      </c>
      <c r="AE35" s="11"/>
      <c r="AF35" s="11">
        <v>4.5999999999999996</v>
      </c>
      <c r="AG35" s="11"/>
      <c r="AH35" s="11">
        <v>5.7</v>
      </c>
      <c r="AI35" s="11"/>
      <c r="AJ35" s="11">
        <v>4.5</v>
      </c>
      <c r="AK35" s="11"/>
      <c r="AL35" s="11">
        <v>0.5</v>
      </c>
      <c r="AM35" s="11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Svrljuga</dc:creator>
  <cp:lastModifiedBy>Ivo</cp:lastModifiedBy>
  <cp:lastPrinted>2020-02-05T17:38:22Z</cp:lastPrinted>
  <dcterms:created xsi:type="dcterms:W3CDTF">2020-02-05T16:57:16Z</dcterms:created>
  <dcterms:modified xsi:type="dcterms:W3CDTF">2020-02-19T21:24:28Z</dcterms:modified>
</cp:coreProperties>
</file>